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141"/>
  </bookViews>
  <sheets>
    <sheet name="Fiche" sheetId="1" r:id="rId1"/>
  </sheets>
  <calcPr calcId="145621"/>
</workbook>
</file>

<file path=xl/calcChain.xml><?xml version="1.0" encoding="utf-8"?>
<calcChain xmlns="http://schemas.openxmlformats.org/spreadsheetml/2006/main">
  <c r="E11" i="1" l="1"/>
  <c r="C13" i="1"/>
  <c r="D13" i="1" s="1"/>
  <c r="B12" i="1"/>
  <c r="D12" i="1" s="1"/>
  <c r="D11" i="1"/>
  <c r="D10" i="1"/>
  <c r="D9" i="1"/>
  <c r="D8" i="1"/>
  <c r="D14" i="1" l="1"/>
  <c r="D15" i="1" s="1"/>
  <c r="C14" i="1"/>
  <c r="C15" i="1" s="1"/>
  <c r="C16" i="1" s="1"/>
  <c r="C17" i="1" s="1"/>
  <c r="B15" i="1" l="1"/>
  <c r="D16" i="1"/>
  <c r="B14" i="1"/>
  <c r="D17" i="1" l="1"/>
  <c r="B17" i="1" s="1"/>
  <c r="B16" i="1"/>
  <c r="A29" i="1" l="1"/>
  <c r="E12" i="1" s="1"/>
</calcChain>
</file>

<file path=xl/sharedStrings.xml><?xml version="1.0" encoding="utf-8"?>
<sst xmlns="http://schemas.openxmlformats.org/spreadsheetml/2006/main" count="16" uniqueCount="11">
  <si>
    <t>Bras de levier</t>
  </si>
  <si>
    <t>Masse</t>
  </si>
  <si>
    <t>Masse à vide</t>
  </si>
  <si>
    <t>Siege avant</t>
  </si>
  <si>
    <t>Siege arrière</t>
  </si>
  <si>
    <t>bagage</t>
  </si>
  <si>
    <t>essence</t>
  </si>
  <si>
    <t>Fiche de pesée et centrage PA28-181 F-GIRV</t>
  </si>
  <si>
    <t xml:space="preserve">Essence </t>
  </si>
  <si>
    <t>Utilisation : saisir la quantité d'essence en litre (le poids est calculé automatiquement)
                   saisir le poids en kg du pilote et du passager avant
                   saisir le poids en kg des passagers arrière
                   saisir le poids en kg des bagages (maxi 91kg)</t>
  </si>
  <si>
    <t>Affichage limitations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</si>
</sst>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kg-40C]"/>
    <numFmt numFmtId="165" formatCode="#,##0\ [$m.kg-40C]"/>
    <numFmt numFmtId="166" formatCode="#,##0.000\ [$m-40C];\-#,##0.000\ [$m-40C]"/>
    <numFmt numFmtId="167" formatCode="#,##0\ [$L-40C]"/>
  </numFmts>
  <fonts count="5" x14ac:knownFonts="1">
    <font>
      <sz val="10"/>
      <name val="Arial"/>
      <family val="2"/>
    </font>
    <font>
      <b/>
      <sz val="16"/>
      <name val="Arial"/>
      <family val="2"/>
    </font>
    <font>
      <sz val="10"/>
      <name val="Arial"/>
      <family val="2"/>
    </font>
    <font>
      <sz val="10"/>
      <color rgb="FFFF0000"/>
      <name val="Arial"/>
      <family val="2"/>
    </font>
    <font>
      <b/>
      <sz val="10"/>
      <name val="Arial"/>
      <family val="2"/>
    </font>
  </fonts>
  <fills count="7">
    <fill>
      <patternFill patternType="none"/>
    </fill>
    <fill>
      <patternFill patternType="gray125"/>
    </fill>
    <fill>
      <patternFill patternType="solid">
        <fgColor indexed="10"/>
        <bgColor indexed="53"/>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2" borderId="0" applyNumberFormat="0" applyFont="0" applyBorder="0" applyAlignment="0" applyProtection="0"/>
  </cellStyleXfs>
  <cellXfs count="45">
    <xf numFmtId="0" fontId="0" fillId="0" borderId="0" xfId="0"/>
    <xf numFmtId="0" fontId="0" fillId="0" borderId="0" xfId="0" applyFont="1" applyAlignment="1">
      <alignment vertical="top" wrapText="1"/>
    </xf>
    <xf numFmtId="0" fontId="0" fillId="0" borderId="0" xfId="0" applyFont="1" applyAlignment="1">
      <alignment wrapText="1"/>
    </xf>
    <xf numFmtId="0" fontId="1" fillId="0" borderId="0" xfId="0" applyFont="1" applyAlignment="1">
      <alignment horizontal="center"/>
    </xf>
    <xf numFmtId="165" fontId="0" fillId="0" borderId="0" xfId="0" applyNumberFormat="1" applyFont="1" applyAlignment="1">
      <alignment vertical="top" wrapText="1"/>
    </xf>
    <xf numFmtId="165" fontId="0" fillId="0" borderId="0" xfId="0" applyNumberFormat="1" applyFont="1" applyAlignment="1">
      <alignment wrapText="1"/>
    </xf>
    <xf numFmtId="0" fontId="0" fillId="0" borderId="0" xfId="0" applyFont="1" applyBorder="1" applyAlignment="1">
      <alignment vertical="top" wrapText="1"/>
    </xf>
    <xf numFmtId="165" fontId="0" fillId="0" borderId="0" xfId="0" applyNumberFormat="1" applyFont="1" applyBorder="1" applyAlignment="1">
      <alignment vertical="top" wrapText="1"/>
    </xf>
    <xf numFmtId="0" fontId="0" fillId="0" borderId="2" xfId="0" applyBorder="1"/>
    <xf numFmtId="164" fontId="0" fillId="0" borderId="2" xfId="0" applyNumberFormat="1" applyBorder="1"/>
    <xf numFmtId="165" fontId="0" fillId="0" borderId="2" xfId="0" applyNumberFormat="1" applyBorder="1"/>
    <xf numFmtId="166" fontId="0" fillId="0" borderId="2" xfId="0" applyNumberFormat="1" applyBorder="1"/>
    <xf numFmtId="0" fontId="0" fillId="0" borderId="1" xfId="0" applyBorder="1"/>
    <xf numFmtId="0" fontId="0" fillId="0" borderId="3" xfId="0" applyBorder="1"/>
    <xf numFmtId="166" fontId="0" fillId="0" borderId="3" xfId="0" applyNumberFormat="1" applyFont="1" applyBorder="1"/>
    <xf numFmtId="164" fontId="0" fillId="0" borderId="3" xfId="0" applyNumberFormat="1" applyBorder="1"/>
    <xf numFmtId="165" fontId="0" fillId="0" borderId="3" xfId="0" applyNumberFormat="1" applyBorder="1"/>
    <xf numFmtId="0" fontId="0" fillId="0" borderId="0" xfId="0" applyAlignment="1">
      <alignment horizontal="center"/>
    </xf>
    <xf numFmtId="0" fontId="0" fillId="0" borderId="0" xfId="0" applyBorder="1"/>
    <xf numFmtId="167" fontId="0" fillId="3" borderId="0" xfId="0" applyNumberFormat="1" applyFill="1" applyBorder="1" applyAlignment="1">
      <alignment wrapText="1"/>
    </xf>
    <xf numFmtId="164" fontId="0" fillId="0" borderId="0" xfId="0" applyNumberFormat="1" applyBorder="1"/>
    <xf numFmtId="166" fontId="0" fillId="4" borderId="0" xfId="0" applyNumberFormat="1" applyFill="1" applyBorder="1" applyProtection="1">
      <protection locked="0"/>
    </xf>
    <xf numFmtId="165" fontId="0" fillId="0" borderId="0" xfId="0" applyNumberFormat="1" applyBorder="1"/>
    <xf numFmtId="166" fontId="0" fillId="0" borderId="0" xfId="0" applyNumberFormat="1" applyFont="1" applyBorder="1"/>
    <xf numFmtId="166" fontId="0" fillId="0" borderId="0" xfId="0" applyNumberFormat="1" applyBorder="1"/>
    <xf numFmtId="0" fontId="0" fillId="0" borderId="0" xfId="0" applyProtection="1"/>
    <xf numFmtId="164" fontId="0" fillId="0" borderId="2" xfId="0" applyNumberFormat="1" applyBorder="1" applyProtection="1">
      <protection locked="0"/>
    </xf>
    <xf numFmtId="167" fontId="0" fillId="3" borderId="2" xfId="0" applyNumberFormat="1" applyFill="1" applyBorder="1" applyAlignment="1" applyProtection="1">
      <alignment wrapText="1"/>
      <protection locked="0"/>
    </xf>
    <xf numFmtId="1" fontId="0" fillId="0" borderId="0" xfId="0" applyNumberFormat="1"/>
    <xf numFmtId="164" fontId="0" fillId="5" borderId="2" xfId="0" applyNumberFormat="1" applyFill="1" applyBorder="1"/>
    <xf numFmtId="166" fontId="0" fillId="6" borderId="2" xfId="0" applyNumberFormat="1" applyFill="1" applyBorder="1" applyProtection="1"/>
    <xf numFmtId="165" fontId="0" fillId="5" borderId="2" xfId="0" applyNumberFormat="1" applyFill="1" applyBorder="1" applyProtection="1"/>
    <xf numFmtId="166" fontId="0" fillId="5" borderId="2" xfId="0" applyNumberFormat="1" applyFont="1" applyFill="1" applyBorder="1" applyProtection="1"/>
    <xf numFmtId="166" fontId="0" fillId="5" borderId="2" xfId="0" applyNumberFormat="1" applyFill="1" applyBorder="1" applyProtection="1"/>
    <xf numFmtId="166" fontId="0" fillId="5" borderId="1" xfId="0" applyNumberFormat="1" applyFill="1" applyBorder="1" applyProtection="1"/>
    <xf numFmtId="165" fontId="0" fillId="5" borderId="1" xfId="0" applyNumberFormat="1" applyFill="1" applyBorder="1" applyProtection="1"/>
    <xf numFmtId="164" fontId="0" fillId="5" borderId="1" xfId="0" applyNumberFormat="1" applyFill="1" applyBorder="1"/>
    <xf numFmtId="0" fontId="1" fillId="0" borderId="0" xfId="0" applyFont="1" applyAlignment="1">
      <alignment horizontal="center"/>
    </xf>
    <xf numFmtId="0" fontId="0" fillId="0" borderId="0" xfId="0" applyAlignment="1">
      <alignment horizontal="center"/>
    </xf>
    <xf numFmtId="0" fontId="3" fillId="0" borderId="4" xfId="0" applyFont="1" applyBorder="1" applyAlignment="1" applyProtection="1"/>
    <xf numFmtId="0" fontId="3" fillId="0" borderId="5" xfId="0" applyFont="1" applyBorder="1" applyAlignment="1" applyProtection="1"/>
    <xf numFmtId="0" fontId="4" fillId="0" borderId="0" xfId="0" applyFont="1" applyAlignment="1">
      <alignment horizontal="left" vertical="top" wrapText="1"/>
    </xf>
    <xf numFmtId="0" fontId="0" fillId="0" borderId="0" xfId="0" applyAlignment="1">
      <alignment horizontal="left" vertical="top"/>
    </xf>
    <xf numFmtId="0" fontId="4" fillId="0" borderId="4" xfId="0" applyFont="1" applyBorder="1" applyAlignment="1" applyProtection="1">
      <alignment horizontal="center" vertical="center"/>
    </xf>
    <xf numFmtId="0" fontId="0" fillId="0" borderId="5" xfId="0" applyBorder="1" applyAlignment="1">
      <alignment horizontal="center" vertical="center"/>
    </xf>
  </cellXfs>
  <cellStyles count="2">
    <cellStyle name="Avertissement" xfId="1" builtinId="11"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4B1F6F"/>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77248677248678"/>
          <c:y val="2.9190207156308851E-2"/>
          <c:w val="0.78253968253968254"/>
          <c:h val="0.83757062146892658"/>
        </c:manualLayout>
      </c:layout>
      <c:scatterChart>
        <c:scatterStyle val="lineMarker"/>
        <c:varyColors val="0"/>
        <c:ser>
          <c:idx val="7"/>
          <c:order val="0"/>
          <c:tx>
            <c:v>Enveloppe de centrage</c:v>
          </c:tx>
          <c:spPr>
            <a:ln w="38100">
              <a:solidFill>
                <a:srgbClr val="004586"/>
              </a:solidFill>
              <a:prstDash val="solid"/>
            </a:ln>
          </c:spPr>
          <c:dPt>
            <c:idx val="1"/>
            <c:bubble3D val="0"/>
            <c:spPr>
              <a:ln w="38100">
                <a:solidFill>
                  <a:schemeClr val="tx1"/>
                </a:solidFill>
                <a:prstDash val="solid"/>
              </a:ln>
            </c:spPr>
          </c:dPt>
          <c:dPt>
            <c:idx val="2"/>
            <c:bubble3D val="0"/>
            <c:spPr>
              <a:ln w="38100">
                <a:solidFill>
                  <a:schemeClr val="tx1"/>
                </a:solidFill>
                <a:prstDash val="solid"/>
              </a:ln>
            </c:spPr>
          </c:dPt>
          <c:dPt>
            <c:idx val="3"/>
            <c:bubble3D val="0"/>
            <c:spPr>
              <a:ln w="38100">
                <a:solidFill>
                  <a:schemeClr val="tx1"/>
                </a:solidFill>
                <a:prstDash val="solid"/>
              </a:ln>
            </c:spPr>
          </c:dPt>
          <c:dPt>
            <c:idx val="4"/>
            <c:bubble3D val="0"/>
            <c:spPr>
              <a:ln w="38100">
                <a:solidFill>
                  <a:schemeClr val="tx1"/>
                </a:solidFill>
                <a:prstDash val="solid"/>
              </a:ln>
            </c:spPr>
          </c:dPt>
          <c:xVal>
            <c:numRef>
              <c:f>Fiche!$B$24:$B$28</c:f>
              <c:numCache>
                <c:formatCode>General</c:formatCode>
                <c:ptCount val="5"/>
                <c:pt idx="0">
                  <c:v>2.0830000000000002</c:v>
                </c:pt>
                <c:pt idx="1">
                  <c:v>2.0830000000000002</c:v>
                </c:pt>
                <c:pt idx="2">
                  <c:v>2.25</c:v>
                </c:pt>
                <c:pt idx="3">
                  <c:v>2.3620000000000001</c:v>
                </c:pt>
                <c:pt idx="4">
                  <c:v>2.3620000000000001</c:v>
                </c:pt>
              </c:numCache>
            </c:numRef>
          </c:xVal>
          <c:yVal>
            <c:numRef>
              <c:f>Fiche!$A$24:$A$28</c:f>
              <c:numCache>
                <c:formatCode>General</c:formatCode>
                <c:ptCount val="5"/>
                <c:pt idx="0">
                  <c:v>748.5</c:v>
                </c:pt>
                <c:pt idx="1">
                  <c:v>930</c:v>
                </c:pt>
                <c:pt idx="2">
                  <c:v>1157</c:v>
                </c:pt>
                <c:pt idx="3">
                  <c:v>1157</c:v>
                </c:pt>
                <c:pt idx="4">
                  <c:v>747</c:v>
                </c:pt>
              </c:numCache>
            </c:numRef>
          </c:yVal>
          <c:smooth val="0"/>
        </c:ser>
        <c:ser>
          <c:idx val="0"/>
          <c:order val="1"/>
          <c:tx>
            <c:v>siege avant</c:v>
          </c:tx>
          <c:dLbls>
            <c:dLbl>
              <c:idx val="1"/>
              <c:layout/>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xVal>
            <c:numRef>
              <c:f>Fiche!$B$13:$B$14</c:f>
              <c:numCache>
                <c:formatCode>#,##0.000\ [$m-40C];\-#,##0.000\ [$m-40C]</c:formatCode>
                <c:ptCount val="2"/>
                <c:pt idx="0">
                  <c:v>2.2360000000000002</c:v>
                </c:pt>
                <c:pt idx="1">
                  <c:v>2.1957258829731154</c:v>
                </c:pt>
              </c:numCache>
            </c:numRef>
          </c:xVal>
          <c:yVal>
            <c:numRef>
              <c:f>Fiche!$C$13:$C$14</c:f>
              <c:numCache>
                <c:formatCode>#,##0\ [$kg-40C]</c:formatCode>
                <c:ptCount val="2"/>
                <c:pt idx="0">
                  <c:v>748.5</c:v>
                </c:pt>
                <c:pt idx="1">
                  <c:v>948.5</c:v>
                </c:pt>
              </c:numCache>
            </c:numRef>
          </c:yVal>
          <c:smooth val="0"/>
        </c:ser>
        <c:ser>
          <c:idx val="1"/>
          <c:order val="2"/>
          <c:tx>
            <c:v>siege arriere</c:v>
          </c:tx>
          <c:dLbls>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xVal>
            <c:numRef>
              <c:f>Fiche!$B$14:$B$15</c:f>
              <c:numCache>
                <c:formatCode>#,##0.000\ [$m-40C];\-#,##0.000\ [$m-40C]</c:formatCode>
                <c:ptCount val="2"/>
                <c:pt idx="0">
                  <c:v>2.1957258829731154</c:v>
                </c:pt>
                <c:pt idx="1">
                  <c:v>2.1957258829731154</c:v>
                </c:pt>
              </c:numCache>
            </c:numRef>
          </c:xVal>
          <c:yVal>
            <c:numRef>
              <c:f>Fiche!$C$14:$C$15</c:f>
              <c:numCache>
                <c:formatCode>#,##0\ [$kg-40C]</c:formatCode>
                <c:ptCount val="2"/>
                <c:pt idx="0">
                  <c:v>948.5</c:v>
                </c:pt>
                <c:pt idx="1">
                  <c:v>948.5</c:v>
                </c:pt>
              </c:numCache>
            </c:numRef>
          </c:yVal>
          <c:smooth val="0"/>
        </c:ser>
        <c:ser>
          <c:idx val="2"/>
          <c:order val="3"/>
          <c:tx>
            <c:v>bagage</c:v>
          </c:tx>
          <c:dLbls>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xVal>
            <c:numRef>
              <c:f>Fiche!$B$15:$B$16</c:f>
              <c:numCache>
                <c:formatCode>#,##0.000\ [$m-40C];\-#,##0.000\ [$m-40C]</c:formatCode>
                <c:ptCount val="2"/>
                <c:pt idx="0">
                  <c:v>2.1957258829731154</c:v>
                </c:pt>
                <c:pt idx="1">
                  <c:v>2.2252823954568921</c:v>
                </c:pt>
              </c:numCache>
            </c:numRef>
          </c:xVal>
          <c:yVal>
            <c:numRef>
              <c:f>Fiche!$C$15:$C$16</c:f>
              <c:numCache>
                <c:formatCode>#,##0\ [$kg-40C]</c:formatCode>
                <c:ptCount val="2"/>
                <c:pt idx="0">
                  <c:v>948.5</c:v>
                </c:pt>
                <c:pt idx="1">
                  <c:v>968.5</c:v>
                </c:pt>
              </c:numCache>
            </c:numRef>
          </c:yVal>
          <c:smooth val="0"/>
        </c:ser>
        <c:ser>
          <c:idx val="3"/>
          <c:order val="4"/>
          <c:tx>
            <c:v>carburant</c:v>
          </c:tx>
          <c:dLbls>
            <c:dLbl>
              <c:idx val="1"/>
              <c:layout>
                <c:manualLayout>
                  <c:x val="-3.6700412448443945E-3"/>
                  <c:y val="-8.1409303289098963E-4"/>
                </c:manualLayout>
              </c:layout>
              <c:spPr>
                <a:ln>
                  <a:solidFill>
                    <a:srgbClr val="FF0000"/>
                  </a:solidFill>
                </a:ln>
              </c:spPr>
              <c:txPr>
                <a:bodyPr/>
                <a:lstStyle/>
                <a:p>
                  <a:pPr>
                    <a:defRPr sz="10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trendline>
            <c:spPr>
              <a:ln>
                <a:solidFill>
                  <a:schemeClr val="accent1">
                    <a:lumMod val="75000"/>
                  </a:schemeClr>
                </a:solidFill>
              </a:ln>
            </c:spPr>
            <c:trendlineType val="linear"/>
            <c:dispRSqr val="0"/>
            <c:dispEq val="0"/>
          </c:trendline>
          <c:xVal>
            <c:numRef>
              <c:f>Fiche!$B$16:$B$17</c:f>
              <c:numCache>
                <c:formatCode>#,##0.000\ [$m-40C];\-#,##0.000\ [$m-40C]</c:formatCode>
                <c:ptCount val="2"/>
                <c:pt idx="0">
                  <c:v>2.2252823954568921</c:v>
                </c:pt>
                <c:pt idx="1">
                  <c:v>2.2484084810516216</c:v>
                </c:pt>
              </c:numCache>
            </c:numRef>
          </c:xVal>
          <c:yVal>
            <c:numRef>
              <c:f>Fiche!$C$16:$C$17</c:f>
              <c:numCache>
                <c:formatCode>#,##0\ [$kg-40C]</c:formatCode>
                <c:ptCount val="2"/>
                <c:pt idx="0">
                  <c:v>968.5</c:v>
                </c:pt>
                <c:pt idx="1">
                  <c:v>1104.58</c:v>
                </c:pt>
              </c:numCache>
            </c:numRef>
          </c:yVal>
          <c:smooth val="0"/>
        </c:ser>
        <c:dLbls>
          <c:showLegendKey val="0"/>
          <c:showVal val="0"/>
          <c:showCatName val="0"/>
          <c:showSerName val="0"/>
          <c:showPercent val="0"/>
          <c:showBubbleSize val="0"/>
        </c:dLbls>
        <c:axId val="162234368"/>
        <c:axId val="162234944"/>
      </c:scatterChart>
      <c:valAx>
        <c:axId val="162234368"/>
        <c:scaling>
          <c:orientation val="minMax"/>
          <c:max val="2.38"/>
          <c:min val="2.0499999999999998"/>
        </c:scaling>
        <c:delete val="0"/>
        <c:axPos val="b"/>
        <c:title>
          <c:tx>
            <c:rich>
              <a:bodyPr/>
              <a:lstStyle/>
              <a:p>
                <a:pPr>
                  <a:defRPr sz="900" b="0" i="0" u="none" strike="noStrike" baseline="0">
                    <a:solidFill>
                      <a:srgbClr val="000000"/>
                    </a:solidFill>
                    <a:latin typeface="Arial"/>
                    <a:ea typeface="Arial"/>
                    <a:cs typeface="Arial"/>
                  </a:defRPr>
                </a:pPr>
                <a:r>
                  <a:rPr lang="fr-FR"/>
                  <a:t>Bras de levier (m.kg)</a:t>
                </a:r>
              </a:p>
            </c:rich>
          </c:tx>
          <c:layout>
            <c:manualLayout>
              <c:xMode val="edge"/>
              <c:yMode val="edge"/>
              <c:x val="0.44621822272215972"/>
              <c:y val="0.92867001794267245"/>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2234944"/>
        <c:crossesAt val="0"/>
        <c:crossBetween val="midCat"/>
      </c:valAx>
      <c:valAx>
        <c:axId val="162234944"/>
        <c:scaling>
          <c:orientation val="minMax"/>
          <c:max val="1200"/>
          <c:min val="747"/>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fr-FR"/>
                  <a:t>Masse (kg)</a:t>
                </a:r>
              </a:p>
            </c:rich>
          </c:tx>
          <c:layout>
            <c:manualLayout>
              <c:xMode val="edge"/>
              <c:yMode val="edge"/>
              <c:x val="5.1418406032579259E-2"/>
              <c:y val="0.47200023725847828"/>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2234368"/>
        <c:crossesAt val="0"/>
        <c:crossBetween val="midCat"/>
      </c:valAx>
      <c:spPr>
        <a:ln w="3175">
          <a:solidFill>
            <a:srgbClr val="B3B3B3"/>
          </a:solidFill>
          <a:prstDash val="solid"/>
        </a:ln>
      </c:spPr>
    </c:plotArea>
    <c:legend>
      <c:legendPos val="r"/>
      <c:legendEntry>
        <c:idx val="5"/>
        <c:delete val="1"/>
      </c:legendEntry>
      <c:layout>
        <c:manualLayout>
          <c:xMode val="edge"/>
          <c:yMode val="edge"/>
          <c:x val="0.19251410240386618"/>
          <c:y val="4.9351987781188371E-2"/>
          <c:w val="0.22354522351372746"/>
          <c:h val="0.15969215712442725"/>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fr-FR"/>
        </a:p>
      </c:txPr>
    </c:legend>
    <c:plotVisOnly val="1"/>
    <c:dispBlanksAs val="span"/>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paperSize="9" firstPageNumber="0"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38100</xdr:rowOff>
    </xdr:from>
    <xdr:to>
      <xdr:col>7</xdr:col>
      <xdr:colOff>0</xdr:colOff>
      <xdr:row>34</xdr:row>
      <xdr:rowOff>0</xdr:rowOff>
    </xdr:to>
    <xdr:graphicFrame macro="">
      <xdr:nvGraphicFramePr>
        <xdr:cNvPr id="110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election activeCell="B12" sqref="B12"/>
    </sheetView>
  </sheetViews>
  <sheetFormatPr baseColWidth="10" defaultColWidth="11.5703125" defaultRowHeight="12.75" x14ac:dyDescent="0.2"/>
  <cols>
    <col min="1" max="1" width="23.140625" customWidth="1"/>
  </cols>
  <sheetData>
    <row r="1" spans="1:11" ht="20.25" x14ac:dyDescent="0.3">
      <c r="A1" s="37" t="s">
        <v>7</v>
      </c>
      <c r="B1" s="38"/>
      <c r="C1" s="38"/>
      <c r="D1" s="38"/>
      <c r="E1" s="38"/>
      <c r="F1" s="38"/>
      <c r="G1" s="38"/>
      <c r="H1" s="3"/>
      <c r="I1" s="3"/>
      <c r="J1" s="3"/>
      <c r="K1" s="3"/>
    </row>
    <row r="2" spans="1:11" ht="12.75" customHeight="1" x14ac:dyDescent="0.3">
      <c r="A2" s="3"/>
      <c r="B2" s="17"/>
      <c r="C2" s="17"/>
      <c r="D2" s="17"/>
      <c r="E2" s="17"/>
      <c r="F2" s="3"/>
      <c r="G2" s="3"/>
      <c r="H2" s="3"/>
      <c r="I2" s="3"/>
      <c r="J2" s="3"/>
      <c r="K2" s="3"/>
    </row>
    <row r="3" spans="1:11" ht="12.75" customHeight="1" x14ac:dyDescent="0.3">
      <c r="A3" s="41" t="s">
        <v>9</v>
      </c>
      <c r="B3" s="42"/>
      <c r="C3" s="42"/>
      <c r="D3" s="42"/>
      <c r="E3" s="42"/>
      <c r="F3" s="42"/>
      <c r="G3" s="42"/>
      <c r="H3" s="3"/>
      <c r="I3" s="3"/>
      <c r="J3" s="3"/>
      <c r="K3" s="3"/>
    </row>
    <row r="4" spans="1:11" ht="12.75" customHeight="1" x14ac:dyDescent="0.3">
      <c r="A4" s="42"/>
      <c r="B4" s="42"/>
      <c r="C4" s="42"/>
      <c r="D4" s="42"/>
      <c r="E4" s="42"/>
      <c r="F4" s="42"/>
      <c r="G4" s="42"/>
      <c r="H4" s="3"/>
      <c r="I4" s="3"/>
      <c r="J4" s="3"/>
      <c r="K4" s="3"/>
    </row>
    <row r="5" spans="1:11" ht="12.75" customHeight="1" x14ac:dyDescent="0.3">
      <c r="A5" s="42"/>
      <c r="B5" s="42"/>
      <c r="C5" s="42"/>
      <c r="D5" s="42"/>
      <c r="E5" s="42"/>
      <c r="F5" s="42"/>
      <c r="G5" s="42"/>
      <c r="H5" s="3"/>
      <c r="I5" s="3"/>
      <c r="J5" s="3"/>
      <c r="K5" s="3"/>
    </row>
    <row r="6" spans="1:11" ht="12.75" customHeight="1" x14ac:dyDescent="0.3">
      <c r="A6" s="42"/>
      <c r="B6" s="42"/>
      <c r="C6" s="42"/>
      <c r="D6" s="42"/>
      <c r="E6" s="42"/>
      <c r="F6" s="42"/>
      <c r="G6" s="42"/>
      <c r="H6" s="3"/>
      <c r="I6" s="3"/>
      <c r="J6" s="3"/>
      <c r="K6" s="3"/>
    </row>
    <row r="7" spans="1:11" ht="12.75" customHeight="1" x14ac:dyDescent="0.2">
      <c r="A7" s="8" t="s">
        <v>8</v>
      </c>
      <c r="B7" s="27">
        <v>189</v>
      </c>
      <c r="C7" s="9"/>
      <c r="D7" s="8"/>
      <c r="G7" s="18"/>
      <c r="H7" s="19"/>
      <c r="I7" s="20"/>
      <c r="J7" s="18"/>
    </row>
    <row r="8" spans="1:11" x14ac:dyDescent="0.2">
      <c r="A8" s="8" t="s">
        <v>2</v>
      </c>
      <c r="B8" s="29">
        <v>748.5</v>
      </c>
      <c r="C8" s="30">
        <v>2.2360000000000002</v>
      </c>
      <c r="D8" s="31">
        <f t="shared" ref="D8:D13" si="0">B8*C8</f>
        <v>1673.6460000000002</v>
      </c>
      <c r="E8" s="25"/>
      <c r="F8" s="25"/>
      <c r="G8" s="18"/>
      <c r="H8" s="21"/>
      <c r="I8" s="20"/>
      <c r="J8" s="22"/>
    </row>
    <row r="9" spans="1:11" x14ac:dyDescent="0.2">
      <c r="A9" s="8" t="s">
        <v>3</v>
      </c>
      <c r="B9" s="26">
        <v>200</v>
      </c>
      <c r="C9" s="32">
        <v>2.0449999999999999</v>
      </c>
      <c r="D9" s="31">
        <f t="shared" si="0"/>
        <v>409</v>
      </c>
      <c r="E9" s="25"/>
      <c r="F9" s="25"/>
      <c r="G9" s="18"/>
      <c r="H9" s="23"/>
      <c r="I9" s="20"/>
      <c r="J9" s="22"/>
    </row>
    <row r="10" spans="1:11" x14ac:dyDescent="0.2">
      <c r="A10" s="8" t="s">
        <v>4</v>
      </c>
      <c r="B10" s="26">
        <v>0</v>
      </c>
      <c r="C10" s="33">
        <v>3</v>
      </c>
      <c r="D10" s="31">
        <f t="shared" si="0"/>
        <v>0</v>
      </c>
      <c r="E10" s="43" t="s">
        <v>10</v>
      </c>
      <c r="F10" s="44"/>
      <c r="G10" s="18"/>
      <c r="H10" s="24"/>
      <c r="I10" s="20"/>
      <c r="J10" s="22"/>
    </row>
    <row r="11" spans="1:11" x14ac:dyDescent="0.2">
      <c r="A11" s="8" t="s">
        <v>5</v>
      </c>
      <c r="B11" s="26">
        <v>20</v>
      </c>
      <c r="C11" s="33">
        <v>3.6269999999999998</v>
      </c>
      <c r="D11" s="31">
        <f t="shared" si="0"/>
        <v>72.539999999999992</v>
      </c>
      <c r="E11" s="39" t="str">
        <f>IF(B11&gt;91,"Limite maxi 91 kg","")</f>
        <v/>
      </c>
      <c r="F11" s="40"/>
      <c r="G11" s="18"/>
      <c r="H11" s="24"/>
      <c r="I11" s="20"/>
      <c r="J11" s="22"/>
    </row>
    <row r="12" spans="1:11" ht="13.5" thickBot="1" x14ac:dyDescent="0.25">
      <c r="A12" s="12" t="s">
        <v>6</v>
      </c>
      <c r="B12" s="36">
        <f>B7*0.72</f>
        <v>136.07999999999998</v>
      </c>
      <c r="C12" s="34">
        <v>2.4129999999999998</v>
      </c>
      <c r="D12" s="35">
        <f t="shared" si="0"/>
        <v>328.36103999999995</v>
      </c>
      <c r="E12" s="39" t="str">
        <f>IF(OR(C17&gt;A29,B17&gt;B28),"Vol impossible","")</f>
        <v/>
      </c>
      <c r="F12" s="40"/>
      <c r="G12" s="18"/>
      <c r="H12" s="24"/>
      <c r="I12" s="20"/>
      <c r="J12" s="22"/>
    </row>
    <row r="13" spans="1:11" ht="13.5" thickTop="1" x14ac:dyDescent="0.2">
      <c r="A13" s="13" t="s">
        <v>2</v>
      </c>
      <c r="B13" s="14">
        <v>2.2360000000000002</v>
      </c>
      <c r="C13" s="15">
        <f>B8</f>
        <v>748.5</v>
      </c>
      <c r="D13" s="16">
        <f t="shared" si="0"/>
        <v>1673.6460000000002</v>
      </c>
      <c r="G13" s="18"/>
      <c r="H13" s="23"/>
      <c r="I13" s="20"/>
      <c r="J13" s="22"/>
    </row>
    <row r="14" spans="1:11" x14ac:dyDescent="0.2">
      <c r="A14" s="8" t="s">
        <v>3</v>
      </c>
      <c r="B14" s="11">
        <f>D14/C14</f>
        <v>2.1957258829731154</v>
      </c>
      <c r="C14" s="9">
        <f>C13+B9</f>
        <v>948.5</v>
      </c>
      <c r="D14" s="10">
        <f>D13+D9</f>
        <v>2082.6460000000002</v>
      </c>
      <c r="G14" s="18"/>
      <c r="H14" s="24"/>
      <c r="I14" s="20"/>
      <c r="J14" s="22"/>
    </row>
    <row r="15" spans="1:11" ht="12.75" customHeight="1" x14ac:dyDescent="0.2">
      <c r="A15" s="8" t="s">
        <v>4</v>
      </c>
      <c r="B15" s="11">
        <f>D15/C15</f>
        <v>2.1957258829731154</v>
      </c>
      <c r="C15" s="9">
        <f>C14+B10</f>
        <v>948.5</v>
      </c>
      <c r="D15" s="10">
        <f>D14+D10</f>
        <v>2082.6460000000002</v>
      </c>
      <c r="G15" s="18"/>
      <c r="H15" s="24"/>
      <c r="I15" s="20"/>
      <c r="J15" s="22"/>
    </row>
    <row r="16" spans="1:11" x14ac:dyDescent="0.2">
      <c r="A16" s="8" t="s">
        <v>5</v>
      </c>
      <c r="B16" s="11">
        <f>D16/C16</f>
        <v>2.2252823954568921</v>
      </c>
      <c r="C16" s="9">
        <f>C15+B11</f>
        <v>968.5</v>
      </c>
      <c r="D16" s="10">
        <f>D15+D11</f>
        <v>2155.1860000000001</v>
      </c>
      <c r="G16" s="18"/>
      <c r="H16" s="24"/>
      <c r="I16" s="20"/>
      <c r="J16" s="22"/>
    </row>
    <row r="17" spans="1:10" x14ac:dyDescent="0.2">
      <c r="A17" s="8" t="s">
        <v>6</v>
      </c>
      <c r="B17" s="11">
        <f>D17/C17</f>
        <v>2.2484084810516216</v>
      </c>
      <c r="C17" s="9">
        <f>C16+B12</f>
        <v>1104.58</v>
      </c>
      <c r="D17" s="10">
        <f>D16+D12</f>
        <v>2483.5470399999999</v>
      </c>
      <c r="G17" s="18"/>
      <c r="H17" s="24"/>
      <c r="I17" s="20"/>
      <c r="J17" s="22"/>
    </row>
    <row r="18" spans="1:10" x14ac:dyDescent="0.2">
      <c r="A18" s="6"/>
      <c r="B18" s="6"/>
      <c r="C18" s="6"/>
      <c r="D18" s="7"/>
    </row>
    <row r="19" spans="1:10" x14ac:dyDescent="0.2">
      <c r="A19" s="1"/>
      <c r="B19" s="1"/>
      <c r="C19" s="1"/>
      <c r="D19" s="4"/>
    </row>
    <row r="20" spans="1:10" x14ac:dyDescent="0.2">
      <c r="A20" s="1"/>
      <c r="B20" s="1"/>
      <c r="C20" s="1"/>
      <c r="D20" s="4"/>
    </row>
    <row r="21" spans="1:10" x14ac:dyDescent="0.2">
      <c r="A21" s="1"/>
      <c r="B21" s="1"/>
      <c r="C21" s="1"/>
      <c r="D21" s="4"/>
    </row>
    <row r="22" spans="1:10" ht="12.75" customHeight="1" x14ac:dyDescent="0.2">
      <c r="A22" s="2"/>
      <c r="B22" s="2"/>
      <c r="C22" s="2"/>
      <c r="D22" s="5"/>
    </row>
    <row r="23" spans="1:10" x14ac:dyDescent="0.2">
      <c r="A23" t="s">
        <v>1</v>
      </c>
      <c r="B23" t="s">
        <v>0</v>
      </c>
      <c r="C23" s="2"/>
      <c r="D23" s="5"/>
    </row>
    <row r="24" spans="1:10" x14ac:dyDescent="0.2">
      <c r="A24">
        <v>748.5</v>
      </c>
      <c r="B24">
        <v>2.0830000000000002</v>
      </c>
      <c r="C24" s="2"/>
      <c r="D24" s="5"/>
    </row>
    <row r="25" spans="1:10" x14ac:dyDescent="0.2">
      <c r="A25">
        <v>930</v>
      </c>
      <c r="B25">
        <v>2.0830000000000002</v>
      </c>
      <c r="C25" s="2"/>
      <c r="D25" s="2"/>
    </row>
    <row r="26" spans="1:10" x14ac:dyDescent="0.2">
      <c r="A26">
        <v>1157</v>
      </c>
      <c r="B26">
        <v>2.25</v>
      </c>
      <c r="C26" s="2"/>
      <c r="D26" s="2"/>
    </row>
    <row r="27" spans="1:10" x14ac:dyDescent="0.2">
      <c r="A27">
        <v>1157</v>
      </c>
      <c r="B27">
        <v>2.3620000000000001</v>
      </c>
      <c r="C27" s="2"/>
      <c r="D27" s="2"/>
    </row>
    <row r="28" spans="1:10" x14ac:dyDescent="0.2">
      <c r="A28">
        <v>747</v>
      </c>
      <c r="B28">
        <v>2.3620000000000001</v>
      </c>
      <c r="C28" s="2"/>
      <c r="D28" s="2"/>
    </row>
    <row r="29" spans="1:10" x14ac:dyDescent="0.2">
      <c r="A29" s="28">
        <f>IF(B17&lt;B26,A25+(A26-A25)*(B17-B25)/(B26-B25),A26)</f>
        <v>1154.8366778366353</v>
      </c>
    </row>
  </sheetData>
  <sheetProtection password="CB09" sheet="1" objects="1" scenarios="1"/>
  <mergeCells count="5">
    <mergeCell ref="A1:G1"/>
    <mergeCell ref="E11:F11"/>
    <mergeCell ref="E12:F12"/>
    <mergeCell ref="A3:G6"/>
    <mergeCell ref="E10:F10"/>
  </mergeCells>
  <pageMargins left="0.35433070866141736" right="0.35433070866141736" top="0.59055118110236227" bottom="0.59055118110236227" header="0.35433070866141736" footer="0.35433070866141736"/>
  <pageSetup paperSize="9" orientation="portrait" useFirstPageNumber="1" horizontalDpi="300" verticalDpi="300"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TotalTime>1672</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Fiche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de pesée et centrage PIPER PA28-181 F-GIRV</dc:title>
  <dc:subject>centrage, fiche de pesée,PA28-181, F-GIRV</dc:subject>
  <dc:creator>Yves Cros</dc:creator>
  <cp:lastModifiedBy>GestionnaireACHG</cp:lastModifiedBy>
  <cp:lastPrinted>2015-12-18T10:33:04Z</cp:lastPrinted>
  <dcterms:created xsi:type="dcterms:W3CDTF">2011-03-22T17:37:20Z</dcterms:created>
  <dcterms:modified xsi:type="dcterms:W3CDTF">2016-02-29T15:09:42Z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act mail">
    <vt:lpwstr>clement.vermot@gmail.com</vt:lpwstr>
  </property>
  <property fmtid="{D5CDD505-2E9C-101B-9397-08002B2CF9AE}" pid="3" name="Date de publication">
    <vt:filetime>2011-03-23T23:00:00Z</vt:filetime>
  </property>
  <property fmtid="{D5CDD505-2E9C-101B-9397-08002B2CF9AE}" pid="4" name="URL">
    <vt:lpwstr>http://dreamofflying.wordpress.com</vt:lpwstr>
  </property>
  <property fmtid="{D5CDD505-2E9C-101B-9397-08002B2CF9AE}" pid="5" name="Version">
    <vt:lpwstr>1.0</vt:lpwstr>
  </property>
</Properties>
</file>